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5150" windowHeight="8010"/>
  </bookViews>
  <sheets>
    <sheet name="Sheet2" sheetId="2" r:id="rId1"/>
    <sheet name="Sheet3" sheetId="3" r:id="rId2"/>
  </sheets>
  <definedNames>
    <definedName name="D">Sheet2!$B$5</definedName>
    <definedName name="i">Sheet2!$B$6</definedName>
    <definedName name="K">Sheet2!$B$8</definedName>
    <definedName name="q">Sheet2!$B$7</definedName>
    <definedName name="u">Sheet2!$B$4</definedName>
  </definedNames>
  <calcPr calcId="125725"/>
</workbook>
</file>

<file path=xl/calcChain.xml><?xml version="1.0" encoding="utf-8"?>
<calcChain xmlns="http://schemas.openxmlformats.org/spreadsheetml/2006/main">
  <c r="T39" i="2"/>
  <c r="T38"/>
  <c r="T37"/>
  <c r="T36"/>
  <c r="T35"/>
  <c r="T34"/>
  <c r="T33"/>
  <c r="T32"/>
  <c r="T30"/>
  <c r="T31"/>
  <c r="S33"/>
  <c r="S35"/>
  <c r="S37"/>
  <c r="S39"/>
  <c r="R38"/>
  <c r="R34"/>
  <c r="R30"/>
  <c r="S31"/>
  <c r="S27"/>
  <c r="S29"/>
  <c r="T29"/>
  <c r="T28"/>
  <c r="T27"/>
  <c r="T26"/>
  <c r="T25"/>
  <c r="T24"/>
  <c r="S25"/>
  <c r="R26"/>
  <c r="Q36"/>
  <c r="Q28"/>
  <c r="P32"/>
  <c r="B6"/>
  <c r="B7" s="1"/>
  <c r="B5"/>
  <c r="D32"/>
  <c r="D12"/>
  <c r="E16" s="1"/>
  <c r="K16" s="1"/>
  <c r="J12" l="1"/>
  <c r="F14"/>
  <c r="L14" s="1"/>
  <c r="F18"/>
  <c r="L18" s="1"/>
  <c r="E8"/>
  <c r="F6" l="1"/>
  <c r="G5" s="1"/>
  <c r="K8"/>
  <c r="G13"/>
  <c r="M13" s="1"/>
  <c r="G15"/>
  <c r="M15" s="1"/>
  <c r="F10"/>
  <c r="L10" s="1"/>
  <c r="G17"/>
  <c r="M17" s="1"/>
  <c r="G19"/>
  <c r="M19" s="1"/>
  <c r="G9"/>
  <c r="M5" l="1"/>
  <c r="H5"/>
  <c r="N5" s="1"/>
  <c r="T5" s="1"/>
  <c r="G11"/>
  <c r="G7"/>
  <c r="L6"/>
  <c r="H9"/>
  <c r="N9" s="1"/>
  <c r="T9" s="1"/>
  <c r="M9"/>
  <c r="H4"/>
  <c r="N4" s="1"/>
  <c r="T4" s="1"/>
  <c r="H8"/>
  <c r="N8" s="1"/>
  <c r="T8" s="1"/>
  <c r="H16"/>
  <c r="N16" s="1"/>
  <c r="T16" s="1"/>
  <c r="H17"/>
  <c r="N17" s="1"/>
  <c r="T17" s="1"/>
  <c r="H12"/>
  <c r="N12" s="1"/>
  <c r="T12" s="1"/>
  <c r="H13"/>
  <c r="N13" s="1"/>
  <c r="T13" s="1"/>
  <c r="H19"/>
  <c r="N19" s="1"/>
  <c r="T19" s="1"/>
  <c r="H18"/>
  <c r="N18" s="1"/>
  <c r="T18" s="1"/>
  <c r="H14"/>
  <c r="N14" s="1"/>
  <c r="T14" s="1"/>
  <c r="H15"/>
  <c r="N15" s="1"/>
  <c r="T15" s="1"/>
  <c r="S5" l="1"/>
  <c r="S17"/>
  <c r="S15"/>
  <c r="S13"/>
  <c r="H7"/>
  <c r="N7" s="1"/>
  <c r="T7" s="1"/>
  <c r="M7"/>
  <c r="H6"/>
  <c r="N6" s="1"/>
  <c r="T6" s="1"/>
  <c r="S19"/>
  <c r="M11"/>
  <c r="H11"/>
  <c r="N11" s="1"/>
  <c r="T11" s="1"/>
  <c r="H10"/>
  <c r="N10" s="1"/>
  <c r="T10" s="1"/>
  <c r="S9"/>
  <c r="R14" l="1"/>
  <c r="R18"/>
  <c r="Q16" s="1"/>
  <c r="S11"/>
  <c r="R10" s="1"/>
  <c r="S7"/>
  <c r="R6" s="1"/>
  <c r="Q8" l="1"/>
  <c r="P12" l="1"/>
  <c r="E28" l="1"/>
  <c r="J32"/>
  <c r="E36"/>
  <c r="K28" l="1"/>
  <c r="F30"/>
  <c r="F26"/>
  <c r="K36"/>
  <c r="F34"/>
  <c r="F38"/>
  <c r="L38" l="1"/>
  <c r="G39"/>
  <c r="G37"/>
  <c r="L34"/>
  <c r="G35"/>
  <c r="G33"/>
  <c r="G29"/>
  <c r="G31"/>
  <c r="L30"/>
  <c r="G27"/>
  <c r="G25"/>
  <c r="L26"/>
  <c r="M33" l="1"/>
  <c r="H32"/>
  <c r="N32" s="1"/>
  <c r="H33"/>
  <c r="N33" s="1"/>
  <c r="H25"/>
  <c r="N25" s="1"/>
  <c r="M25"/>
  <c r="H24"/>
  <c r="N24" s="1"/>
  <c r="H30"/>
  <c r="N30" s="1"/>
  <c r="H31"/>
  <c r="N31" s="1"/>
  <c r="M31"/>
  <c r="M35"/>
  <c r="H34"/>
  <c r="N34" s="1"/>
  <c r="H35"/>
  <c r="N35" s="1"/>
  <c r="M27"/>
  <c r="H26"/>
  <c r="N26" s="1"/>
  <c r="H27"/>
  <c r="N27" s="1"/>
  <c r="H38"/>
  <c r="N38" s="1"/>
  <c r="H39"/>
  <c r="N39" s="1"/>
  <c r="M39"/>
  <c r="H28"/>
  <c r="N28" s="1"/>
  <c r="H29"/>
  <c r="N29" s="1"/>
  <c r="M29"/>
  <c r="H36"/>
  <c r="N36" s="1"/>
  <c r="H37"/>
  <c r="N37" s="1"/>
  <c r="M37"/>
</calcChain>
</file>

<file path=xl/sharedStrings.xml><?xml version="1.0" encoding="utf-8"?>
<sst xmlns="http://schemas.openxmlformats.org/spreadsheetml/2006/main" count="12" uniqueCount="12">
  <si>
    <t>U</t>
  </si>
  <si>
    <t>D</t>
  </si>
  <si>
    <t>R</t>
  </si>
  <si>
    <t>q</t>
  </si>
  <si>
    <t>K</t>
  </si>
  <si>
    <t xml:space="preserve">cena akcji </t>
  </si>
  <si>
    <t>wyplata zdyskontowana na chwile 0</t>
  </si>
  <si>
    <t>cena opcji zdyskontowana na chwile 0</t>
  </si>
  <si>
    <t>Proces A(n)=A(n-1)-E(P(n)|F_{n-1})+P(n-1)</t>
  </si>
  <si>
    <t>Proces M(n)=P(n)+A(n)</t>
  </si>
  <si>
    <t>Rozklad z twierdzenia Doob'a</t>
  </si>
  <si>
    <t>zastopowany proces cen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</si>
</sst>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4" borderId="1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39"/>
  <sheetViews>
    <sheetView tabSelected="1" workbookViewId="0">
      <selection activeCell="A4" sqref="A4:B8"/>
    </sheetView>
  </sheetViews>
  <sheetFormatPr defaultRowHeight="15"/>
  <sheetData>
    <row r="1" spans="1:20">
      <c r="D1" t="s">
        <v>5</v>
      </c>
      <c r="J1" t="s">
        <v>6</v>
      </c>
      <c r="P1" t="s">
        <v>7</v>
      </c>
    </row>
    <row r="3" spans="1:20" ht="15.75" thickBot="1">
      <c r="D3" s="2">
        <v>0</v>
      </c>
      <c r="E3" s="2">
        <v>1</v>
      </c>
      <c r="F3" s="2">
        <v>2</v>
      </c>
      <c r="G3" s="2">
        <v>3</v>
      </c>
      <c r="H3" s="2">
        <v>4</v>
      </c>
      <c r="J3" s="2">
        <v>0</v>
      </c>
      <c r="K3" s="2">
        <v>1</v>
      </c>
      <c r="L3" s="2">
        <v>2</v>
      </c>
      <c r="M3" s="2">
        <v>3</v>
      </c>
      <c r="N3" s="2">
        <v>4</v>
      </c>
      <c r="P3" s="2">
        <v>0</v>
      </c>
      <c r="Q3" s="2">
        <v>1</v>
      </c>
      <c r="R3" s="2">
        <v>2</v>
      </c>
      <c r="S3" s="2">
        <v>3</v>
      </c>
      <c r="T3" s="2">
        <v>4</v>
      </c>
    </row>
    <row r="4" spans="1:20">
      <c r="A4" s="8" t="s">
        <v>0</v>
      </c>
      <c r="B4" s="9">
        <v>0.1</v>
      </c>
      <c r="D4" s="1"/>
      <c r="E4" s="1"/>
      <c r="F4" s="1"/>
      <c r="G4" s="1"/>
      <c r="H4" s="1">
        <f>G5*(1+u)</f>
        <v>146.41000000000008</v>
      </c>
      <c r="J4" s="1"/>
      <c r="K4" s="1"/>
      <c r="L4" s="1"/>
      <c r="M4" s="1"/>
      <c r="N4" s="1">
        <f>MAX(K-H4,0)/(1+i)^N$3</f>
        <v>0</v>
      </c>
      <c r="P4" s="1"/>
      <c r="Q4" s="1"/>
      <c r="R4" s="1"/>
      <c r="S4" s="1"/>
      <c r="T4" s="1">
        <f>N4</f>
        <v>0</v>
      </c>
    </row>
    <row r="5" spans="1:20">
      <c r="A5" s="10" t="s">
        <v>1</v>
      </c>
      <c r="B5" s="11">
        <f>-0.1</f>
        <v>-0.1</v>
      </c>
      <c r="D5" s="1"/>
      <c r="E5" s="1"/>
      <c r="F5" s="1"/>
      <c r="G5" s="1">
        <f>F6*(1+u)</f>
        <v>133.10000000000005</v>
      </c>
      <c r="H5" s="1">
        <f>G5*(1+D)</f>
        <v>119.79000000000005</v>
      </c>
      <c r="J5" s="1"/>
      <c r="K5" s="1"/>
      <c r="L5" s="1"/>
      <c r="M5" s="1">
        <f>MAX(K-G5,0)/(1+i)^M$3</f>
        <v>0</v>
      </c>
      <c r="N5" s="1">
        <f>MAX(K-H5,0)/(1+i)^N$3</f>
        <v>0</v>
      </c>
      <c r="P5" s="1"/>
      <c r="Q5" s="1"/>
      <c r="R5" s="1"/>
      <c r="S5" s="1">
        <f>MAX(T4*q+(1-q)*T5,M5)</f>
        <v>0</v>
      </c>
      <c r="T5" s="1">
        <f t="shared" ref="T5:T19" si="0">N5</f>
        <v>0</v>
      </c>
    </row>
    <row r="6" spans="1:20">
      <c r="A6" s="10" t="s">
        <v>2</v>
      </c>
      <c r="B6" s="11">
        <f>0.05</f>
        <v>0.05</v>
      </c>
      <c r="D6" s="1"/>
      <c r="E6" s="1"/>
      <c r="F6" s="1">
        <f>E8*(1+u)</f>
        <v>121.00000000000003</v>
      </c>
      <c r="G6" s="1"/>
      <c r="H6" s="1">
        <f>G7*(1+u)</f>
        <v>119.79000000000005</v>
      </c>
      <c r="J6" s="1"/>
      <c r="K6" s="1"/>
      <c r="L6" s="1">
        <f>MAX(K-F6,0)/(1+i)^L$3</f>
        <v>0</v>
      </c>
      <c r="M6" s="1"/>
      <c r="N6" s="1">
        <f>MAX(K-H6,0)/(1+i)^N$3</f>
        <v>0</v>
      </c>
      <c r="P6" s="1"/>
      <c r="Q6" s="1"/>
      <c r="R6" s="1">
        <f>MAX(q*S5+(1-q)*S7,L6)</f>
        <v>0.10232362030223852</v>
      </c>
      <c r="S6" s="1"/>
      <c r="T6" s="1">
        <f t="shared" si="0"/>
        <v>0</v>
      </c>
    </row>
    <row r="7" spans="1:20">
      <c r="A7" s="10" t="s">
        <v>3</v>
      </c>
      <c r="B7" s="11">
        <f>(i-D)/(u-D)</f>
        <v>0.75000000000000011</v>
      </c>
      <c r="D7" s="1"/>
      <c r="E7" s="1"/>
      <c r="F7" s="1"/>
      <c r="G7" s="1">
        <f>F6*(1+D)</f>
        <v>108.90000000000003</v>
      </c>
      <c r="H7" s="1">
        <f>G7*(1+D)</f>
        <v>98.010000000000034</v>
      </c>
      <c r="J7" s="1"/>
      <c r="K7" s="1"/>
      <c r="L7" s="1"/>
      <c r="M7" s="1">
        <f>MAX(K-G7,0)/(1+i)^M$3</f>
        <v>0</v>
      </c>
      <c r="N7" s="1">
        <f>MAX(K-H7,0)/(1+i)^N$3</f>
        <v>1.6371779248358176</v>
      </c>
      <c r="P7" s="1"/>
      <c r="Q7" s="1"/>
      <c r="R7" s="1"/>
      <c r="S7" s="1">
        <f>MAX(T6*q+(1-q)*T7,M7)</f>
        <v>0.40929448120895423</v>
      </c>
      <c r="T7" s="1">
        <f t="shared" si="0"/>
        <v>1.6371779248358176</v>
      </c>
    </row>
    <row r="8" spans="1:20" ht="15.75" thickBot="1">
      <c r="A8" s="12" t="s">
        <v>4</v>
      </c>
      <c r="B8" s="13">
        <v>100</v>
      </c>
      <c r="D8" s="1"/>
      <c r="E8" s="1">
        <f>D12*(1+u)</f>
        <v>110.00000000000001</v>
      </c>
      <c r="F8" s="1"/>
      <c r="G8" s="1"/>
      <c r="H8" s="1">
        <f>G9*(1+u)</f>
        <v>119.79000000000003</v>
      </c>
      <c r="J8" s="1"/>
      <c r="K8" s="1">
        <f>MAX(K-E8,0)/(1+i)^K$3</f>
        <v>0</v>
      </c>
      <c r="L8" s="1"/>
      <c r="M8" s="1"/>
      <c r="N8" s="1">
        <f>MAX(K-H8,0)/(1+i)^N$3</f>
        <v>0</v>
      </c>
      <c r="P8" s="1"/>
      <c r="Q8" s="1">
        <f>MAX(q*R6+(1-q)*R10,K8)</f>
        <v>0.74197479445292525</v>
      </c>
      <c r="R8" s="1"/>
      <c r="S8" s="1"/>
      <c r="T8" s="1">
        <f t="shared" si="0"/>
        <v>0</v>
      </c>
    </row>
    <row r="9" spans="1:20">
      <c r="D9" s="1"/>
      <c r="E9" s="1"/>
      <c r="F9" s="1"/>
      <c r="G9" s="1">
        <f>F10*(1+u)</f>
        <v>108.90000000000002</v>
      </c>
      <c r="H9" s="1">
        <f>G9*(1+D)</f>
        <v>98.010000000000019</v>
      </c>
      <c r="J9" s="1"/>
      <c r="K9" s="1"/>
      <c r="L9" s="1"/>
      <c r="M9" s="1">
        <f>MAX(K-G9,0)/(1+i)^M$3</f>
        <v>0</v>
      </c>
      <c r="N9" s="1">
        <f>MAX(K-H9,0)/(1+i)^N$3</f>
        <v>1.6371779248358291</v>
      </c>
      <c r="P9" s="1"/>
      <c r="Q9" s="1"/>
      <c r="R9" s="1"/>
      <c r="S9" s="1">
        <f>MAX(T8*q+(1-q)*T9,M9)</f>
        <v>0.40929448120895712</v>
      </c>
      <c r="T9" s="1">
        <f t="shared" si="0"/>
        <v>1.6371779248358291</v>
      </c>
    </row>
    <row r="10" spans="1:20">
      <c r="D10" s="1"/>
      <c r="E10" s="1"/>
      <c r="F10" s="1">
        <f>E8*(1+D)</f>
        <v>99.000000000000014</v>
      </c>
      <c r="G10" s="1"/>
      <c r="H10" s="1">
        <f>G11*(1+u)</f>
        <v>98.010000000000019</v>
      </c>
      <c r="J10" s="1"/>
      <c r="K10" s="1"/>
      <c r="L10" s="1">
        <f>MAX(K-F10,0)/(1+i)^L$3</f>
        <v>0.90702947845803694</v>
      </c>
      <c r="M10" s="1"/>
      <c r="N10" s="1">
        <f>MAX(K-H10,0)/(1+i)^N$3</f>
        <v>1.6371779248358291</v>
      </c>
      <c r="P10" s="1"/>
      <c r="Q10" s="1"/>
      <c r="R10" s="1">
        <f>MAX(q*S9+(1-q)*S11,L10)</f>
        <v>2.6609283169049869</v>
      </c>
      <c r="S10" s="1"/>
      <c r="T10" s="1">
        <f t="shared" si="0"/>
        <v>1.6371779248358291</v>
      </c>
    </row>
    <row r="11" spans="1:20">
      <c r="D11" s="1"/>
      <c r="E11" s="1"/>
      <c r="F11" s="1"/>
      <c r="G11" s="1">
        <f>F10*(1+D)</f>
        <v>89.100000000000009</v>
      </c>
      <c r="H11" s="1">
        <f>G11*(1+D)</f>
        <v>80.190000000000012</v>
      </c>
      <c r="J11" s="1"/>
      <c r="K11" s="1"/>
      <c r="L11" s="1"/>
      <c r="M11" s="1">
        <f>MAX(K-G11,0)/(1+i)^M$3</f>
        <v>9.4158298239930804</v>
      </c>
      <c r="N11" s="1">
        <f>MAX(K-H11,0)/(1+i)^N$3</f>
        <v>16.297736025627174</v>
      </c>
      <c r="P11" s="1"/>
      <c r="Q11" s="1"/>
      <c r="R11" s="1"/>
      <c r="S11" s="3">
        <f>MAX(T10*q+(1-q)*T11,M11)</f>
        <v>9.4158298239930804</v>
      </c>
      <c r="T11" s="1">
        <f t="shared" si="0"/>
        <v>16.297736025627174</v>
      </c>
    </row>
    <row r="12" spans="1:20">
      <c r="D12" s="1">
        <f>100</f>
        <v>100</v>
      </c>
      <c r="E12" s="1"/>
      <c r="F12" s="1"/>
      <c r="G12" s="1"/>
      <c r="H12" s="1">
        <f>G13*(1+u)</f>
        <v>119.79000000000003</v>
      </c>
      <c r="J12" s="1">
        <f>MAX(K-D12,0)/(1+i)^J$3</f>
        <v>0</v>
      </c>
      <c r="K12" s="1"/>
      <c r="L12" s="1"/>
      <c r="M12" s="1"/>
      <c r="N12" s="1">
        <f>MAX(K-H12,0)/(1+i)^N$3</f>
        <v>0</v>
      </c>
      <c r="P12" s="1">
        <f>MAX(q*Q8+(1-q)*Q16,J12)</f>
        <v>2.9374334767920738</v>
      </c>
      <c r="Q12" s="1"/>
      <c r="R12" s="1"/>
      <c r="S12" s="1"/>
      <c r="T12" s="1">
        <f t="shared" si="0"/>
        <v>0</v>
      </c>
    </row>
    <row r="13" spans="1:20">
      <c r="D13" s="1"/>
      <c r="E13" s="1"/>
      <c r="F13" s="1"/>
      <c r="G13" s="1">
        <f>F14*(1+u)</f>
        <v>108.90000000000002</v>
      </c>
      <c r="H13" s="1">
        <f>G13*(1+D)</f>
        <v>98.010000000000019</v>
      </c>
      <c r="J13" s="1"/>
      <c r="K13" s="1"/>
      <c r="L13" s="1"/>
      <c r="M13" s="1">
        <f>MAX(K-G13,0)/(1+i)^M$3</f>
        <v>0</v>
      </c>
      <c r="N13" s="1">
        <f>MAX(K-H13,0)/(1+i)^N$3</f>
        <v>1.6371779248358291</v>
      </c>
      <c r="P13" s="1"/>
      <c r="Q13" s="1"/>
      <c r="R13" s="1"/>
      <c r="S13" s="1">
        <f>MAX(T12*q+(1-q)*T13,M13)</f>
        <v>0.40929448120895712</v>
      </c>
      <c r="T13" s="1">
        <f t="shared" si="0"/>
        <v>1.6371779248358291</v>
      </c>
    </row>
    <row r="14" spans="1:20">
      <c r="D14" s="1"/>
      <c r="E14" s="1"/>
      <c r="F14" s="1">
        <f>E16*(1+u)</f>
        <v>99.000000000000014</v>
      </c>
      <c r="G14" s="1"/>
      <c r="H14" s="1">
        <f>G15*(1+u)</f>
        <v>98.010000000000019</v>
      </c>
      <c r="J14" s="1"/>
      <c r="K14" s="1"/>
      <c r="L14" s="1">
        <f>MAX(K-F14,0)/(1+i)^L$3</f>
        <v>0.90702947845803694</v>
      </c>
      <c r="M14" s="1"/>
      <c r="N14" s="1">
        <f>MAX(K-H14,0)/(1+i)^N$3</f>
        <v>1.6371779248358291</v>
      </c>
      <c r="P14" s="1"/>
      <c r="Q14" s="1"/>
      <c r="R14" s="1">
        <f>MAX(q*S13+(1-q)*S15,L14)</f>
        <v>2.6609283169049869</v>
      </c>
      <c r="S14" s="1"/>
      <c r="T14" s="1">
        <f t="shared" si="0"/>
        <v>1.6371779248358291</v>
      </c>
    </row>
    <row r="15" spans="1:20">
      <c r="D15" s="1"/>
      <c r="E15" s="1"/>
      <c r="F15" s="1"/>
      <c r="G15" s="1">
        <f>F14*(1+D)</f>
        <v>89.100000000000009</v>
      </c>
      <c r="H15" s="1">
        <f>G15*(1+D)</f>
        <v>80.190000000000012</v>
      </c>
      <c r="J15" s="1"/>
      <c r="K15" s="1"/>
      <c r="L15" s="1"/>
      <c r="M15" s="1">
        <f>MAX(K-G15,0)/(1+i)^M$3</f>
        <v>9.4158298239930804</v>
      </c>
      <c r="N15" s="1">
        <f>MAX(K-H15,0)/(1+i)^N$3</f>
        <v>16.297736025627174</v>
      </c>
      <c r="P15" s="1"/>
      <c r="Q15" s="1"/>
      <c r="R15" s="1"/>
      <c r="S15" s="1">
        <f>MAX(T14*q+(1-q)*T15,M15)</f>
        <v>9.4158298239930804</v>
      </c>
      <c r="T15" s="1">
        <f t="shared" si="0"/>
        <v>16.297736025627174</v>
      </c>
    </row>
    <row r="16" spans="1:20">
      <c r="D16" s="1"/>
      <c r="E16" s="1">
        <f>D12*(1+D)</f>
        <v>90</v>
      </c>
      <c r="F16" s="1"/>
      <c r="G16" s="1"/>
      <c r="H16" s="1">
        <f>G17*(1+u)</f>
        <v>98.010000000000019</v>
      </c>
      <c r="J16" s="1"/>
      <c r="K16" s="1">
        <f>MAX(K-E16,0)/(1+i)^K$3</f>
        <v>9.5238095238095237</v>
      </c>
      <c r="L16" s="1"/>
      <c r="M16" s="1"/>
      <c r="N16" s="1">
        <f>MAX(K-H16,0)/(1+i)^N$3</f>
        <v>1.6371779248358291</v>
      </c>
      <c r="P16" s="1"/>
      <c r="Q16" s="3">
        <f>MAX(q*R14+(1-q)*R18,K16)</f>
        <v>9.5238095238095237</v>
      </c>
      <c r="R16" s="1"/>
      <c r="S16" s="1"/>
      <c r="T16" s="1">
        <f t="shared" si="0"/>
        <v>1.6371779248358291</v>
      </c>
    </row>
    <row r="17" spans="4:20">
      <c r="D17" s="1"/>
      <c r="E17" s="1"/>
      <c r="F17" s="1"/>
      <c r="G17" s="1">
        <f>F18*(1+u)</f>
        <v>89.100000000000009</v>
      </c>
      <c r="H17" s="1">
        <f>G17*(1+D)</f>
        <v>80.190000000000012</v>
      </c>
      <c r="J17" s="1"/>
      <c r="K17" s="1"/>
      <c r="L17" s="1"/>
      <c r="M17" s="1">
        <f>MAX(K-G17,0)/(1+i)^M$3</f>
        <v>9.4158298239930804</v>
      </c>
      <c r="N17" s="1">
        <f>MAX(K-H17,0)/(1+i)^N$3</f>
        <v>16.297736025627174</v>
      </c>
      <c r="P17" s="1"/>
      <c r="Q17" s="1"/>
      <c r="R17" s="1"/>
      <c r="S17" s="1">
        <f>MAX(T16*q+(1-q)*T17,M17)</f>
        <v>9.4158298239930804</v>
      </c>
      <c r="T17" s="1">
        <f t="shared" si="0"/>
        <v>16.297736025627174</v>
      </c>
    </row>
    <row r="18" spans="4:20">
      <c r="D18" s="1"/>
      <c r="E18" s="1"/>
      <c r="F18" s="1">
        <f>E16*(1+D)</f>
        <v>81</v>
      </c>
      <c r="G18" s="1"/>
      <c r="H18" s="1">
        <f>G19*(1+u)</f>
        <v>80.190000000000012</v>
      </c>
      <c r="J18" s="1"/>
      <c r="K18" s="1"/>
      <c r="L18" s="1">
        <f>MAX(K-F18,0)/(1+i)^L$3</f>
        <v>17.233560090702948</v>
      </c>
      <c r="M18" s="1"/>
      <c r="N18" s="1">
        <f>MAX(K-H18,0)/(1+i)^N$3</f>
        <v>16.297736025627174</v>
      </c>
      <c r="P18" s="1"/>
      <c r="Q18" s="1"/>
      <c r="R18" s="1">
        <f>MAX(q*S17+(1-q)*S19,L18)</f>
        <v>17.233560090702948</v>
      </c>
      <c r="S18" s="1"/>
      <c r="T18" s="1">
        <f t="shared" si="0"/>
        <v>16.297736025627174</v>
      </c>
    </row>
    <row r="19" spans="4:20">
      <c r="D19" s="1"/>
      <c r="E19" s="1"/>
      <c r="F19" s="1"/>
      <c r="G19" s="1">
        <f>F18*(1+D)</f>
        <v>72.900000000000006</v>
      </c>
      <c r="H19" s="1">
        <f>G19*(1+D)</f>
        <v>65.610000000000014</v>
      </c>
      <c r="J19" s="1"/>
      <c r="K19" s="1"/>
      <c r="L19" s="1"/>
      <c r="M19" s="1">
        <f>MAX(K-G19,0)/(1+i)^M$3</f>
        <v>23.409998920202995</v>
      </c>
      <c r="N19" s="1">
        <f>MAX(K-H19,0)/(1+i)^N$3</f>
        <v>28.292738108092809</v>
      </c>
      <c r="P19" s="1"/>
      <c r="Q19" s="1"/>
      <c r="R19" s="1"/>
      <c r="S19" s="1">
        <f>MAX(T18*q+(1-q)*T19,M19)</f>
        <v>23.409998920202995</v>
      </c>
      <c r="T19" s="1">
        <f t="shared" si="0"/>
        <v>28.292738108092809</v>
      </c>
    </row>
    <row r="20" spans="4:20" ht="15.75" thickBot="1"/>
    <row r="21" spans="4:20" ht="15.75" thickBot="1">
      <c r="D21" s="4" t="s">
        <v>10</v>
      </c>
      <c r="E21" s="5"/>
      <c r="F21" s="5"/>
      <c r="G21" s="5"/>
      <c r="H21" s="5"/>
      <c r="I21" s="5"/>
      <c r="J21" s="5"/>
      <c r="K21" s="5"/>
      <c r="L21" s="5"/>
      <c r="M21" s="6"/>
      <c r="P21" t="s">
        <v>11</v>
      </c>
    </row>
    <row r="22" spans="4:20">
      <c r="D22" t="s">
        <v>8</v>
      </c>
      <c r="J22" t="s">
        <v>9</v>
      </c>
    </row>
    <row r="23" spans="4:20">
      <c r="D23" s="2">
        <v>0</v>
      </c>
      <c r="E23" s="2">
        <v>1</v>
      </c>
      <c r="F23" s="2">
        <v>2</v>
      </c>
      <c r="G23" s="2">
        <v>3</v>
      </c>
      <c r="H23" s="2">
        <v>4</v>
      </c>
      <c r="J23" s="2">
        <v>0</v>
      </c>
      <c r="K23" s="2">
        <v>1</v>
      </c>
      <c r="L23" s="2">
        <v>2</v>
      </c>
      <c r="M23" s="2">
        <v>3</v>
      </c>
      <c r="N23" s="2">
        <v>4</v>
      </c>
      <c r="P23" s="2">
        <v>0</v>
      </c>
      <c r="Q23" s="2">
        <v>1</v>
      </c>
      <c r="R23" s="2">
        <v>2</v>
      </c>
      <c r="S23" s="2">
        <v>3</v>
      </c>
      <c r="T23" s="2">
        <v>4</v>
      </c>
    </row>
    <row r="24" spans="4:20">
      <c r="D24" s="1"/>
      <c r="E24" s="1"/>
      <c r="F24" s="1"/>
      <c r="G24" s="1"/>
      <c r="H24" s="1">
        <f>G25-(T4*q+T5*(1-q))+S5</f>
        <v>0</v>
      </c>
      <c r="J24" s="1"/>
      <c r="K24" s="1"/>
      <c r="L24" s="1"/>
      <c r="M24" s="1"/>
      <c r="N24" s="7">
        <f>H24+T4</f>
        <v>0</v>
      </c>
      <c r="P24" s="1"/>
      <c r="Q24" s="1"/>
      <c r="R24" s="1"/>
      <c r="S24" s="1"/>
      <c r="T24" s="7">
        <f>N24</f>
        <v>0</v>
      </c>
    </row>
    <row r="25" spans="4:20">
      <c r="D25" s="1"/>
      <c r="E25" s="1"/>
      <c r="F25" s="1"/>
      <c r="G25" s="1">
        <f>F26-(S5*q+S7*(1-q))+R6</f>
        <v>0</v>
      </c>
      <c r="H25" s="1">
        <f>G25-(T4*q+T5*(1-q))+S5</f>
        <v>0</v>
      </c>
      <c r="J25" s="1"/>
      <c r="K25" s="1"/>
      <c r="L25" s="1"/>
      <c r="M25" s="7">
        <f>G25+S5</f>
        <v>0</v>
      </c>
      <c r="N25" s="7">
        <f t="shared" ref="N25:N39" si="1">H25+T5</f>
        <v>0</v>
      </c>
      <c r="P25" s="1"/>
      <c r="Q25" s="1"/>
      <c r="R25" s="1"/>
      <c r="S25" s="7">
        <f>M25</f>
        <v>0</v>
      </c>
      <c r="T25" s="7">
        <f>N25</f>
        <v>0</v>
      </c>
    </row>
    <row r="26" spans="4:20">
      <c r="D26" s="1"/>
      <c r="E26" s="1"/>
      <c r="F26" s="1">
        <f>E28-(R6*q+R10*(1-q))+Q8</f>
        <v>0</v>
      </c>
      <c r="G26" s="1"/>
      <c r="H26" s="1">
        <f>G27-(T6*q+T7*(1-q))+S7</f>
        <v>0</v>
      </c>
      <c r="J26" s="1"/>
      <c r="K26" s="1"/>
      <c r="L26" s="7">
        <f>F26+R6</f>
        <v>0.10232362030223852</v>
      </c>
      <c r="M26" s="1"/>
      <c r="N26" s="7">
        <f t="shared" si="1"/>
        <v>0</v>
      </c>
      <c r="P26" s="1"/>
      <c r="Q26" s="1"/>
      <c r="R26" s="7">
        <f>L26</f>
        <v>0.10232362030223852</v>
      </c>
      <c r="S26" s="1"/>
      <c r="T26" s="7">
        <f>N26</f>
        <v>0</v>
      </c>
    </row>
    <row r="27" spans="4:20">
      <c r="D27" s="1"/>
      <c r="E27" s="1"/>
      <c r="F27" s="1"/>
      <c r="G27" s="1">
        <f>F26-(S5*q+S7*(1-q))+R6</f>
        <v>0</v>
      </c>
      <c r="H27" s="1">
        <f>G27-(T6*q+T7*(1-q))+S7</f>
        <v>0</v>
      </c>
      <c r="J27" s="1"/>
      <c r="K27" s="1"/>
      <c r="L27" s="1"/>
      <c r="M27" s="7">
        <f>G27+S7</f>
        <v>0.40929448120895423</v>
      </c>
      <c r="N27" s="7">
        <f t="shared" si="1"/>
        <v>1.6371779248358176</v>
      </c>
      <c r="P27" s="1"/>
      <c r="Q27" s="1"/>
      <c r="R27" s="1"/>
      <c r="S27" s="7">
        <f>M27</f>
        <v>0.40929448120895423</v>
      </c>
      <c r="T27" s="7">
        <f>N27</f>
        <v>1.6371779248358176</v>
      </c>
    </row>
    <row r="28" spans="4:20">
      <c r="D28" s="1"/>
      <c r="E28" s="1">
        <f>D32-(Q8*q+Q16*(1-q))+P12</f>
        <v>0</v>
      </c>
      <c r="F28" s="1"/>
      <c r="G28" s="1"/>
      <c r="H28" s="1">
        <f>G29-(T8*q+T9*(1-q))+S9</f>
        <v>0</v>
      </c>
      <c r="J28" s="1"/>
      <c r="K28" s="7">
        <f>E28+Q8</f>
        <v>0.74197479445292525</v>
      </c>
      <c r="L28" s="1"/>
      <c r="M28" s="1"/>
      <c r="N28" s="7">
        <f t="shared" si="1"/>
        <v>0</v>
      </c>
      <c r="P28" s="1"/>
      <c r="Q28" s="7">
        <f>K28</f>
        <v>0.74197479445292525</v>
      </c>
      <c r="R28" s="1"/>
      <c r="S28" s="1"/>
      <c r="T28" s="7">
        <f>N28</f>
        <v>0</v>
      </c>
    </row>
    <row r="29" spans="4:20">
      <c r="D29" s="1"/>
      <c r="E29" s="1"/>
      <c r="F29" s="1"/>
      <c r="G29" s="1">
        <f>F30-(S9*q+S11*(1-q))+R10</f>
        <v>0</v>
      </c>
      <c r="H29" s="1">
        <f>G29-(T8*q+T9*(1-q))+S9</f>
        <v>0</v>
      </c>
      <c r="J29" s="1"/>
      <c r="K29" s="1"/>
      <c r="L29" s="1"/>
      <c r="M29" s="7">
        <f>G29+S9</f>
        <v>0.40929448120895712</v>
      </c>
      <c r="N29" s="7">
        <f t="shared" si="1"/>
        <v>1.6371779248358291</v>
      </c>
      <c r="P29" s="1"/>
      <c r="Q29" s="1"/>
      <c r="R29" s="1"/>
      <c r="S29" s="7">
        <f>M29</f>
        <v>0.40929448120895712</v>
      </c>
      <c r="T29" s="7">
        <f>N29</f>
        <v>1.6371779248358291</v>
      </c>
    </row>
    <row r="30" spans="4:20">
      <c r="D30" s="1"/>
      <c r="E30" s="1"/>
      <c r="F30" s="1">
        <f>E28-(R6*q+R10*(1-q))+Q8</f>
        <v>0</v>
      </c>
      <c r="G30" s="1"/>
      <c r="H30" s="1">
        <f>G31-(T10*q+T11*(1-q))+S11</f>
        <v>4.1135123739594164</v>
      </c>
      <c r="J30" s="1"/>
      <c r="K30" s="1"/>
      <c r="L30" s="7">
        <f>F30+R10</f>
        <v>2.6609283169049869</v>
      </c>
      <c r="M30" s="1"/>
      <c r="N30" s="1">
        <f t="shared" si="1"/>
        <v>5.7506902987952451</v>
      </c>
      <c r="P30" s="1"/>
      <c r="Q30" s="1"/>
      <c r="R30" s="7">
        <f>L30</f>
        <v>2.6609283169049869</v>
      </c>
      <c r="S30" s="1"/>
      <c r="T30" s="1">
        <f>S31</f>
        <v>9.4158298239930804</v>
      </c>
    </row>
    <row r="31" spans="4:20">
      <c r="D31" s="1"/>
      <c r="E31" s="1"/>
      <c r="F31" s="1"/>
      <c r="G31" s="3">
        <f>F30-(S9*q+S11*(1-q))+R10</f>
        <v>0</v>
      </c>
      <c r="H31" s="1">
        <f>G31-(T10*q+T11*(1-q))+S11</f>
        <v>4.1135123739594164</v>
      </c>
      <c r="J31" s="1"/>
      <c r="K31" s="1"/>
      <c r="L31" s="1"/>
      <c r="M31" s="7">
        <f>G31+S11</f>
        <v>9.4158298239930804</v>
      </c>
      <c r="N31" s="1">
        <f t="shared" si="1"/>
        <v>20.41124839958659</v>
      </c>
      <c r="P31" s="1"/>
      <c r="Q31" s="1"/>
      <c r="R31" s="1"/>
      <c r="S31" s="7">
        <f>M31</f>
        <v>9.4158298239930804</v>
      </c>
      <c r="T31" s="1">
        <f>S31</f>
        <v>9.4158298239930804</v>
      </c>
    </row>
    <row r="32" spans="4:20">
      <c r="D32" s="1">
        <f>0</f>
        <v>0</v>
      </c>
      <c r="E32" s="1"/>
      <c r="F32" s="1"/>
      <c r="G32" s="1"/>
      <c r="H32" s="1">
        <f>G33-(T12*q+T13*(1-q))+S13</f>
        <v>3.2197232634550481</v>
      </c>
      <c r="J32" s="7">
        <f>D32+P12</f>
        <v>2.9374334767920738</v>
      </c>
      <c r="K32" s="1"/>
      <c r="L32" s="1"/>
      <c r="M32" s="1"/>
      <c r="N32" s="1">
        <f t="shared" si="1"/>
        <v>3.2197232634550481</v>
      </c>
      <c r="P32" s="7">
        <f>J32</f>
        <v>2.9374334767920738</v>
      </c>
      <c r="Q32" s="1"/>
      <c r="R32" s="1"/>
      <c r="S32" s="1"/>
      <c r="T32" s="1">
        <f>S33</f>
        <v>9.5238095238095237</v>
      </c>
    </row>
    <row r="33" spans="4:20">
      <c r="D33" s="1"/>
      <c r="E33" s="1"/>
      <c r="F33" s="1"/>
      <c r="G33" s="1">
        <f>F34-(S13*q+S15*(1-q))+R14</f>
        <v>3.2197232634550481</v>
      </c>
      <c r="H33" s="1">
        <f>G33-(T12*q+T13*(1-q))+S13</f>
        <v>3.2197232634550481</v>
      </c>
      <c r="J33" s="1"/>
      <c r="K33" s="1"/>
      <c r="L33" s="1"/>
      <c r="M33" s="1">
        <f>G33+S13</f>
        <v>3.6290177446640053</v>
      </c>
      <c r="N33" s="1">
        <f t="shared" si="1"/>
        <v>4.8569011882908768</v>
      </c>
      <c r="P33" s="1"/>
      <c r="Q33" s="1"/>
      <c r="R33" s="1"/>
      <c r="S33" s="1">
        <f>R34</f>
        <v>9.5238095238095237</v>
      </c>
      <c r="T33" s="1">
        <f>S33</f>
        <v>9.5238095238095237</v>
      </c>
    </row>
    <row r="34" spans="4:20">
      <c r="D34" s="1"/>
      <c r="E34" s="1"/>
      <c r="F34" s="1">
        <f>E36-(R14*q+R18*(1-q))+Q16</f>
        <v>3.2197232634550481</v>
      </c>
      <c r="G34" s="1"/>
      <c r="H34" s="1">
        <f>G35-(T14*q+T15*(1-q))+S15</f>
        <v>7.3332356374144645</v>
      </c>
      <c r="J34" s="1"/>
      <c r="K34" s="1"/>
      <c r="L34" s="1">
        <f>F34+R14</f>
        <v>5.880651580360035</v>
      </c>
      <c r="M34" s="1"/>
      <c r="N34" s="1">
        <f t="shared" si="1"/>
        <v>8.9704135622502932</v>
      </c>
      <c r="P34" s="1"/>
      <c r="Q34" s="1"/>
      <c r="R34" s="1">
        <f>Q36</f>
        <v>9.5238095238095237</v>
      </c>
      <c r="S34" s="1"/>
      <c r="T34" s="1">
        <f>S35</f>
        <v>9.5238095238095237</v>
      </c>
    </row>
    <row r="35" spans="4:20">
      <c r="D35" s="1"/>
      <c r="E35" s="1"/>
      <c r="F35" s="1"/>
      <c r="G35" s="1">
        <f>F34-(S13*q+S15*(1-q))+R14</f>
        <v>3.2197232634550481</v>
      </c>
      <c r="H35" s="1">
        <f>G35-(T14*q+T15*(1-q))+S15</f>
        <v>7.3332356374144645</v>
      </c>
      <c r="J35" s="1"/>
      <c r="K35" s="1"/>
      <c r="L35" s="1"/>
      <c r="M35" s="1">
        <f>G35+S15</f>
        <v>12.635553087448129</v>
      </c>
      <c r="N35" s="1">
        <f t="shared" si="1"/>
        <v>23.630971663041638</v>
      </c>
      <c r="P35" s="1"/>
      <c r="Q35" s="1"/>
      <c r="R35" s="1"/>
      <c r="S35" s="1">
        <f>R34</f>
        <v>9.5238095238095237</v>
      </c>
      <c r="T35" s="1">
        <f>S35</f>
        <v>9.5238095238095237</v>
      </c>
    </row>
    <row r="36" spans="4:20">
      <c r="D36" s="1"/>
      <c r="E36" s="3">
        <f>D40-(Q8*q+Q16*(1-q))+P12</f>
        <v>0</v>
      </c>
      <c r="F36" s="1"/>
      <c r="G36" s="1"/>
      <c r="H36" s="1">
        <f>G37-(T16*q+T17*(1-q))+S17</f>
        <v>11.652423630071855</v>
      </c>
      <c r="J36" s="1"/>
      <c r="K36" s="7">
        <f>E36+Q16</f>
        <v>9.5238095238095237</v>
      </c>
      <c r="L36" s="1"/>
      <c r="M36" s="1"/>
      <c r="N36" s="1">
        <f t="shared" si="1"/>
        <v>13.289601554907684</v>
      </c>
      <c r="P36" s="1"/>
      <c r="Q36" s="7">
        <f>K36</f>
        <v>9.5238095238095237</v>
      </c>
      <c r="R36" s="1"/>
      <c r="S36" s="1"/>
      <c r="T36" s="1">
        <f>S37</f>
        <v>9.5238095238095237</v>
      </c>
    </row>
    <row r="37" spans="4:20">
      <c r="D37" s="1"/>
      <c r="E37" s="1"/>
      <c r="F37" s="1"/>
      <c r="G37" s="1">
        <f>F38-(S17*q+S19*(1-q))+R18</f>
        <v>7.5389112561124385</v>
      </c>
      <c r="H37" s="1">
        <f>G37-(T16*q+T17*(1-q))+S17</f>
        <v>11.652423630071855</v>
      </c>
      <c r="J37" s="1"/>
      <c r="K37" s="1"/>
      <c r="L37" s="1"/>
      <c r="M37" s="1">
        <f>G37+S17</f>
        <v>16.954741080105521</v>
      </c>
      <c r="N37" s="1">
        <f t="shared" si="1"/>
        <v>27.950159655699029</v>
      </c>
      <c r="P37" s="1"/>
      <c r="Q37" s="1"/>
      <c r="R37" s="1"/>
      <c r="S37" s="1">
        <f>R38</f>
        <v>9.5238095238095237</v>
      </c>
      <c r="T37" s="1">
        <f>S37</f>
        <v>9.5238095238095237</v>
      </c>
    </row>
    <row r="38" spans="4:20">
      <c r="D38" s="1"/>
      <c r="E38" s="1"/>
      <c r="F38" s="1">
        <f>E36-(R14*q+R18*(1-q))+Q16</f>
        <v>3.2197232634550481</v>
      </c>
      <c r="G38" s="1"/>
      <c r="H38" s="1">
        <f>G39-(T18*q+T19*(1-q))+S19</f>
        <v>11.652423630071851</v>
      </c>
      <c r="J38" s="1"/>
      <c r="K38" s="1"/>
      <c r="L38" s="1">
        <f>F38+R18</f>
        <v>20.453283354157996</v>
      </c>
      <c r="M38" s="1"/>
      <c r="N38" s="1">
        <f t="shared" si="1"/>
        <v>27.950159655699025</v>
      </c>
      <c r="P38" s="1"/>
      <c r="Q38" s="1"/>
      <c r="R38" s="1">
        <f>Q36</f>
        <v>9.5238095238095237</v>
      </c>
      <c r="S38" s="1"/>
      <c r="T38" s="1">
        <f>S39</f>
        <v>9.5238095238095237</v>
      </c>
    </row>
    <row r="39" spans="4:20">
      <c r="D39" s="1"/>
      <c r="E39" s="1"/>
      <c r="F39" s="1"/>
      <c r="G39" s="1">
        <f>F38-(S17*q+S19*(1-q))+R18</f>
        <v>7.5389112561124385</v>
      </c>
      <c r="H39" s="1">
        <f>G39-(T18*q+T19*(1-q))+S19</f>
        <v>11.652423630071851</v>
      </c>
      <c r="J39" s="1"/>
      <c r="K39" s="1"/>
      <c r="L39" s="1"/>
      <c r="M39" s="1">
        <f>G39+S19</f>
        <v>30.948910176315433</v>
      </c>
      <c r="N39" s="1">
        <f t="shared" si="1"/>
        <v>39.945161738164657</v>
      </c>
      <c r="P39" s="1"/>
      <c r="Q39" s="1"/>
      <c r="R39" s="1"/>
      <c r="S39" s="1">
        <f>R38</f>
        <v>9.5238095238095237</v>
      </c>
      <c r="T39" s="1">
        <f>S39</f>
        <v>9.5238095238095237</v>
      </c>
    </row>
  </sheetData>
  <mergeCells count="1">
    <mergeCell ref="D21:M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Sheet2</vt:lpstr>
      <vt:lpstr>Sheet3</vt:lpstr>
      <vt:lpstr>D</vt:lpstr>
      <vt:lpstr>i</vt:lpstr>
      <vt:lpstr>K</vt:lpstr>
      <vt:lpstr>q</vt:lpstr>
      <vt:lpstr>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Marciniak</dc:creator>
  <cp:lastModifiedBy>Ewa Marciniak</cp:lastModifiedBy>
  <dcterms:created xsi:type="dcterms:W3CDTF">2015-12-22T10:17:59Z</dcterms:created>
  <dcterms:modified xsi:type="dcterms:W3CDTF">2015-12-22T17:40:23Z</dcterms:modified>
</cp:coreProperties>
</file>